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ADEA6FB6-4BD9-4544-A880-A693BBB14DBF}" xr6:coauthVersionLast="38" xr6:coauthVersionMax="38" xr10:uidLastSave="{00000000-0000-0000-0000-000000000000}"/>
  <bookViews>
    <workbookView xWindow="0" yWindow="0" windowWidth="22815" windowHeight="10200" xr2:uid="{00000000-000D-0000-FFFF-FFFF00000000}"/>
  </bookViews>
  <sheets>
    <sheet name="土地建物価格の内訳が明確な場合" sheetId="3" r:id="rId1"/>
    <sheet name="土地建物価格の内訳が不明な場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C9" i="3"/>
  <c r="C7" i="3" l="1"/>
  <c r="E13" i="2"/>
  <c r="C8" i="2"/>
  <c r="C12" i="2" s="1"/>
  <c r="D12" i="2" s="1"/>
  <c r="C11" i="2" l="1"/>
  <c r="D11" i="2" s="1"/>
  <c r="C13" i="2" l="1"/>
  <c r="D13" i="2"/>
  <c r="E12" i="2" s="1"/>
  <c r="F12" i="2" l="1"/>
  <c r="E11" i="2"/>
  <c r="F11" i="2" s="1"/>
  <c r="C8" i="3" l="1"/>
  <c r="F13" i="2"/>
  <c r="C15" i="2" s="1"/>
  <c r="C16" i="2" s="1"/>
</calcChain>
</file>

<file path=xl/sharedStrings.xml><?xml version="1.0" encoding="utf-8"?>
<sst xmlns="http://schemas.openxmlformats.org/spreadsheetml/2006/main" count="22" uniqueCount="18">
  <si>
    <t>消費税率</t>
    <rPh sb="0" eb="3">
      <t>ショウヒゼイ</t>
    </rPh>
    <rPh sb="3" eb="4">
      <t>リツ</t>
    </rPh>
    <phoneticPr fontId="1"/>
  </si>
  <si>
    <t>税込取引総額</t>
    <rPh sb="0" eb="2">
      <t>ゼイコミ</t>
    </rPh>
    <rPh sb="2" eb="4">
      <t>トリヒキ</t>
    </rPh>
    <rPh sb="4" eb="6">
      <t>ソウガク</t>
    </rPh>
    <phoneticPr fontId="1"/>
  </si>
  <si>
    <t>土地固定資産税評価額</t>
    <rPh sb="0" eb="2">
      <t>トチ</t>
    </rPh>
    <rPh sb="2" eb="4">
      <t>コテイ</t>
    </rPh>
    <rPh sb="4" eb="7">
      <t>シサンゼイ</t>
    </rPh>
    <rPh sb="7" eb="10">
      <t>ヒョウカガク</t>
    </rPh>
    <phoneticPr fontId="1"/>
  </si>
  <si>
    <t>建物固定資産税評価額</t>
    <rPh sb="0" eb="2">
      <t>タテモノ</t>
    </rPh>
    <rPh sb="2" eb="4">
      <t>コテイ</t>
    </rPh>
    <rPh sb="4" eb="7">
      <t>シサンゼイ</t>
    </rPh>
    <rPh sb="7" eb="10">
      <t>ヒョウカガク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</si>
  <si>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</si>
  <si>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</si>
  <si>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価格割合</t>
    <rPh sb="0" eb="2">
      <t>カカク</t>
    </rPh>
    <rPh sb="2" eb="4">
      <t>ワリアイ</t>
    </rPh>
    <phoneticPr fontId="1"/>
  </si>
  <si>
    <t>土地建物評価額合計</t>
    <rPh sb="0" eb="2">
      <t>トチ</t>
    </rPh>
    <rPh sb="2" eb="4">
      <t>タテモノ</t>
    </rPh>
    <rPh sb="4" eb="7">
      <t>ヒョウカガク</t>
    </rPh>
    <rPh sb="7" eb="9">
      <t>ゴウケイ</t>
    </rPh>
    <phoneticPr fontId="1"/>
  </si>
  <si>
    <t>合計</t>
    <rPh sb="0" eb="2">
      <t>ゴウケイ</t>
    </rPh>
    <phoneticPr fontId="1"/>
  </si>
  <si>
    <t>税込価格割合</t>
    <rPh sb="0" eb="2">
      <t>ゼイコミ</t>
    </rPh>
    <rPh sb="2" eb="4">
      <t>カカク</t>
    </rPh>
    <rPh sb="4" eb="6">
      <t>ワリアイ</t>
    </rPh>
    <phoneticPr fontId="1"/>
  </si>
  <si>
    <t>税込価格</t>
    <rPh sb="0" eb="2">
      <t>ゼイコミ</t>
    </rPh>
    <rPh sb="2" eb="4">
      <t>カカク</t>
    </rPh>
    <phoneticPr fontId="1"/>
  </si>
  <si>
    <t>税抜価格</t>
    <rPh sb="0" eb="2">
      <t>ゼイヌキ</t>
    </rPh>
    <rPh sb="2" eb="4">
      <t>カカク</t>
    </rPh>
    <phoneticPr fontId="1"/>
  </si>
  <si>
    <t>税抜仲介手数料</t>
    <rPh sb="0" eb="2">
      <t>ゼイヌキ</t>
    </rPh>
    <rPh sb="2" eb="4">
      <t>チュウカイ</t>
    </rPh>
    <rPh sb="4" eb="7">
      <t>テスウリョウ</t>
    </rPh>
    <phoneticPr fontId="1"/>
  </si>
  <si>
    <t>税込仲介手数料</t>
    <rPh sb="0" eb="2">
      <t>ゼイコミ</t>
    </rPh>
    <rPh sb="2" eb="4">
      <t>チュウカイ</t>
    </rPh>
    <rPh sb="4" eb="7">
      <t>テスウリョウ</t>
    </rPh>
    <phoneticPr fontId="1"/>
  </si>
  <si>
    <t>仲介手数料計算シート(税込総額取引をした場合)</t>
    <rPh sb="0" eb="2">
      <t>チュウカイ</t>
    </rPh>
    <rPh sb="2" eb="5">
      <t>テスウリョウ</t>
    </rPh>
    <rPh sb="5" eb="7">
      <t>ケイサン</t>
    </rPh>
    <rPh sb="11" eb="13">
      <t>ゼイコミ</t>
    </rPh>
    <rPh sb="13" eb="15">
      <t>ソウガク</t>
    </rPh>
    <rPh sb="15" eb="17">
      <t>トリヒキ</t>
    </rPh>
    <rPh sb="20" eb="22">
      <t>バアイ</t>
    </rPh>
    <phoneticPr fontId="1"/>
  </si>
  <si>
    <t>仲介手数料計算シート(税別取引または非課税の場合)</t>
    <rPh sb="0" eb="2">
      <t>チュウカイ</t>
    </rPh>
    <rPh sb="2" eb="5">
      <t>テスウリョウ</t>
    </rPh>
    <rPh sb="5" eb="7">
      <t>ケイサン</t>
    </rPh>
    <rPh sb="11" eb="13">
      <t>ゼイベツ</t>
    </rPh>
    <rPh sb="13" eb="15">
      <t>トリヒキ</t>
    </rPh>
    <rPh sb="18" eb="21">
      <t>ヒカゼイ</t>
    </rPh>
    <rPh sb="22" eb="24">
      <t>バアイ</t>
    </rPh>
    <phoneticPr fontId="1"/>
  </si>
  <si>
    <t>税別取引総額</t>
    <rPh sb="0" eb="2">
      <t>ゼイベツ</t>
    </rPh>
    <rPh sb="2" eb="4">
      <t>トリヒキ</t>
    </rPh>
    <rPh sb="4" eb="6">
      <t>ソウガク</t>
    </rPh>
    <phoneticPr fontId="1"/>
  </si>
  <si>
    <t>うち消費税</t>
    <rPh sb="2" eb="5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</si>
</sst>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&quot;円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9" fontId="0" fillId="2" borderId="1" xfId="0" applyNumberFormat="1" applyFill="1" applyBorder="1" applyAlignment="1" applyProtection="1">
      <alignment vertical="center" shrinkToFit="1"/>
      <protection locked="0"/>
    </xf>
    <xf numFmtId="176" fontId="0" fillId="2" borderId="1" xfId="0" applyNumberForma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right" vertical="center" shrinkToFit="1"/>
    </xf>
    <xf numFmtId="176" fontId="0" fillId="0" borderId="1" xfId="0" applyNumberFormat="1" applyBorder="1" applyAlignment="1" applyProtection="1">
      <alignment vertical="center" shrinkToFit="1"/>
    </xf>
    <xf numFmtId="10" fontId="0" fillId="0" borderId="1" xfId="0" applyNumberFormat="1" applyBorder="1" applyAlignment="1" applyProtection="1">
      <alignment vertical="center" shrinkToFit="1"/>
    </xf>
    <xf numFmtId="177" fontId="0" fillId="0" borderId="1" xfId="0" applyNumberFormat="1" applyBorder="1" applyAlignment="1" applyProtection="1">
      <alignment vertical="center" shrinkToFit="1"/>
    </xf>
    <xf numFmtId="0" fontId="0" fillId="3" borderId="1" xfId="0" applyFill="1" applyBorder="1" applyAlignment="1" applyProtection="1">
      <alignment horizontal="right" vertical="center" shrinkToFit="1"/>
    </xf>
    <xf numFmtId="0" fontId="0" fillId="3" borderId="1" xfId="0" applyFill="1" applyBorder="1" applyAlignment="1" applyProtection="1">
      <alignment vertical="center" shrinkToFit="1"/>
    </xf>
    <xf numFmtId="0" fontId="0" fillId="3" borderId="1" xfId="0" applyFill="1" applyBorder="1" applyAlignment="1" applyProtection="1">
      <alignment horizontal="center" vertical="center" shrinkToFit="1"/>
    </xf>
    <xf numFmtId="178" fontId="0" fillId="0" borderId="1" xfId="0" applyNumberFormat="1" applyBorder="1" applyAlignment="1" applyProtection="1">
      <alignment vertical="center" shrinkToFit="1"/>
    </xf>
    <xf numFmtId="178" fontId="2" fillId="0" borderId="1" xfId="0" applyNumberFormat="1" applyFont="1" applyBorder="1" applyAlignment="1" applyProtection="1">
      <alignment vertical="center" shrinkToFit="1"/>
    </xf>
    <xf numFmtId="49" fontId="3" fillId="0" borderId="0" xfId="0" applyNumberFormat="1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3</xdr:row>
      <xdr:rowOff>9526</xdr:rowOff>
    </xdr:from>
    <xdr:to>
      <xdr:col>3</xdr:col>
      <xdr:colOff>304800</xdr:colOff>
      <xdr:row>5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9B03E13-2344-4398-8BE2-397440A42094}"/>
            </a:ext>
          </a:extLst>
        </xdr:cNvPr>
        <xdr:cNvSpPr/>
      </xdr:nvSpPr>
      <xdr:spPr>
        <a:xfrm>
          <a:off x="3305175" y="590551"/>
          <a:ext cx="190500" cy="5524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247649</xdr:colOff>
      <xdr:row>3</xdr:row>
      <xdr:rowOff>57150</xdr:rowOff>
    </xdr:from>
    <xdr:to>
      <xdr:col>3</xdr:col>
      <xdr:colOff>1190624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BB4DC86-59F2-42C1-9835-78C6CED79652}"/>
            </a:ext>
          </a:extLst>
        </xdr:cNvPr>
        <xdr:cNvSpPr txBox="1"/>
      </xdr:nvSpPr>
      <xdr:spPr>
        <a:xfrm>
          <a:off x="3438524" y="638175"/>
          <a:ext cx="9429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入力部分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3</xdr:row>
      <xdr:rowOff>9525</xdr:rowOff>
    </xdr:from>
    <xdr:to>
      <xdr:col>3</xdr:col>
      <xdr:colOff>304800</xdr:colOff>
      <xdr:row>7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80B007F-0A34-48DD-B11A-19355B72AA93}"/>
            </a:ext>
          </a:extLst>
        </xdr:cNvPr>
        <xdr:cNvSpPr/>
      </xdr:nvSpPr>
      <xdr:spPr>
        <a:xfrm>
          <a:off x="3638550" y="523875"/>
          <a:ext cx="219075" cy="10953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304799</xdr:colOff>
      <xdr:row>4</xdr:row>
      <xdr:rowOff>28575</xdr:rowOff>
    </xdr:from>
    <xdr:to>
      <xdr:col>4</xdr:col>
      <xdr:colOff>57149</xdr:colOff>
      <xdr:row>5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59C9DF6-5717-422F-838E-124A70631D33}"/>
            </a:ext>
          </a:extLst>
        </xdr:cNvPr>
        <xdr:cNvSpPr txBox="1"/>
      </xdr:nvSpPr>
      <xdr:spPr>
        <a:xfrm>
          <a:off x="3857624" y="819150"/>
          <a:ext cx="9429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入力部分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166E-C7A8-4E34-BB07-52A0C6F1E154}">
  <dimension ref="B2:C9"/>
  <sheetViews>
    <sheetView showGridLines="0" tabSelected="1" zoomScaleNormal="100" zoomScaleSheetLayoutView="100" workbookViewId="0">
      <selection activeCell="C17" sqref="C17"/>
    </sheetView>
  </sheetViews>
  <sheetFormatPr defaultRowHeight="13.5" x14ac:dyDescent="0.15"/>
  <cols>
    <col min="1" max="1" width="4.25" style="3" customWidth="1"/>
    <col min="2" max="2" width="22" style="4" customWidth="1"/>
    <col min="3" max="6" width="15.625" style="3" customWidth="1"/>
    <col min="7" max="16384" width="9" style="3"/>
  </cols>
  <sheetData>
    <row r="2" spans="2:3" ht="18.75" x14ac:dyDescent="0.15">
      <c r="B2" s="13" t="s">
        <v>15</v>
      </c>
    </row>
    <row r="4" spans="2:3" ht="21.75" customHeight="1" x14ac:dyDescent="0.15">
      <c r="B4" s="8" t="s">
        <v>0</v>
      </c>
      <c r="C4" s="1">
        <v>0.08</v>
      </c>
    </row>
    <row r="5" spans="2:3" ht="21.75" customHeight="1" x14ac:dyDescent="0.15">
      <c r="B5" s="8" t="s">
        <v>16</v>
      </c>
      <c r="C5" s="2">
        <v>8000000</v>
      </c>
    </row>
    <row r="6" spans="2:3" ht="21.75" customHeight="1" x14ac:dyDescent="0.15"/>
    <row r="7" spans="2:3" ht="21.75" customHeight="1" x14ac:dyDescent="0.15">
      <c r="B7" s="8" t="s">
        <v>12</v>
      </c>
      <c r="C7" s="11">
        <f>IF(C5&lt;=2000000,ROUNDDOWN(C5*0.05,0),IF(C5&lt;4000000,ROUNDDOWN(C5*0.04+20000,0),ROUNDDOWN(C5*0.03+60000,0)))</f>
        <v>300000</v>
      </c>
    </row>
    <row r="8" spans="2:3" ht="21.75" customHeight="1" x14ac:dyDescent="0.15">
      <c r="B8" s="8" t="s">
        <v>13</v>
      </c>
      <c r="C8" s="12">
        <f>ROUNDDOWN(C7*(1+C4),0)</f>
        <v>324000</v>
      </c>
    </row>
    <row r="9" spans="2:3" ht="21.75" customHeight="1" x14ac:dyDescent="0.15">
      <c r="B9" s="8" t="s">
        <v>17</v>
      </c>
      <c r="C9" s="11">
        <f>C8-C7</f>
        <v>24000</v>
      </c>
    </row>
  </sheetData>
  <sheetProtection algorithmName="SHA-512" hashValue="gJk1EZEMEN6SSrnxhqBVrOAFSExS4xslEzADtr1T7fVOQB9UMWWn9jgdCMp59NjcftspjqTvIZzX+G8DKMe4Xw==" saltValue="MoCZoyn1te4CSwFU+wq7PQ==" spinCount="100000" sheet="1" objects="1" scenarios="1"/>
  <phoneticPr fontId="1"/>
  <dataValidations count="1">
    <dataValidation type="list" allowBlank="1" showInputMessage="1" showErrorMessage="1" sqref="C4" xr:uid="{EE19D008-73F9-4EE5-A56D-FE9C6F8712D3}">
      <formula1>"8%,10%"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A65E1-6EB8-4806-ABF4-338C529D4AE5}">
  <dimension ref="B2:F17"/>
  <sheetViews>
    <sheetView showGridLines="0" topLeftCell="A7" zoomScaleNormal="100" zoomScaleSheetLayoutView="100" workbookViewId="0">
      <selection activeCell="G15" sqref="G15"/>
    </sheetView>
  </sheetViews>
  <sheetFormatPr defaultRowHeight="13.5" x14ac:dyDescent="0.15"/>
  <cols>
    <col min="1" max="1" width="4.25" style="3" customWidth="1"/>
    <col min="2" max="2" width="22" style="4" customWidth="1"/>
    <col min="3" max="6" width="15.625" style="3" customWidth="1"/>
    <col min="7" max="16384" width="9" style="3"/>
  </cols>
  <sheetData>
    <row r="2" spans="2:6" ht="18.75" x14ac:dyDescent="0.15">
      <c r="B2" s="13" t="s">
        <v>14</v>
      </c>
    </row>
    <row r="4" spans="2:6" ht="21.75" customHeight="1" x14ac:dyDescent="0.15">
      <c r="B4" s="8" t="s">
        <v>0</v>
      </c>
      <c r="C4" s="1">
        <v>0.08</v>
      </c>
    </row>
    <row r="5" spans="2:6" ht="21.75" customHeight="1" x14ac:dyDescent="0.15">
      <c r="B5" s="8" t="s">
        <v>1</v>
      </c>
      <c r="C5" s="2">
        <v>82560000</v>
      </c>
    </row>
    <row r="6" spans="2:6" ht="21.75" customHeight="1" x14ac:dyDescent="0.15">
      <c r="B6" s="8" t="s">
        <v>2</v>
      </c>
      <c r="C6" s="2">
        <v>30000000</v>
      </c>
    </row>
    <row r="7" spans="2:6" ht="21.75" customHeight="1" x14ac:dyDescent="0.15">
      <c r="B7" s="8" t="s">
        <v>3</v>
      </c>
      <c r="C7" s="2">
        <v>20000000</v>
      </c>
    </row>
    <row r="8" spans="2:6" ht="21.75" customHeight="1" x14ac:dyDescent="0.15">
      <c r="B8" s="8" t="s">
        <v>7</v>
      </c>
      <c r="C8" s="5">
        <f>C6+C7</f>
        <v>50000000</v>
      </c>
    </row>
    <row r="9" spans="2:6" ht="21.75" customHeight="1" x14ac:dyDescent="0.15"/>
    <row r="10" spans="2:6" ht="21.75" customHeight="1" x14ac:dyDescent="0.15">
      <c r="B10" s="9"/>
      <c r="C10" s="10" t="s">
        <v>6</v>
      </c>
      <c r="D10" s="10" t="s">
        <v>9</v>
      </c>
      <c r="E10" s="10" t="s">
        <v>10</v>
      </c>
      <c r="F10" s="10" t="s">
        <v>11</v>
      </c>
    </row>
    <row r="11" spans="2:6" ht="21.75" customHeight="1" x14ac:dyDescent="0.15">
      <c r="B11" s="8" t="s">
        <v>4</v>
      </c>
      <c r="C11" s="6">
        <f>ROUND(C6/C8,4)</f>
        <v>0.6</v>
      </c>
      <c r="D11" s="6">
        <f>C11</f>
        <v>0.6</v>
      </c>
      <c r="E11" s="7">
        <f>E13-E12</f>
        <v>48000000</v>
      </c>
      <c r="F11" s="7">
        <f>E11</f>
        <v>48000000</v>
      </c>
    </row>
    <row r="12" spans="2:6" ht="21.75" customHeight="1" x14ac:dyDescent="0.15">
      <c r="B12" s="8" t="s">
        <v>5</v>
      </c>
      <c r="C12" s="6">
        <f>ROUND(C7/C8,4)</f>
        <v>0.4</v>
      </c>
      <c r="D12" s="6">
        <f>ROUND(C12*(1+C4),4)</f>
        <v>0.432</v>
      </c>
      <c r="E12" s="7">
        <f>ROUND(E13/D13*D12,0)</f>
        <v>34560000</v>
      </c>
      <c r="F12" s="7">
        <f>ROUNDUP(E12/(1+C4),0)</f>
        <v>32000000</v>
      </c>
    </row>
    <row r="13" spans="2:6" ht="21.75" customHeight="1" x14ac:dyDescent="0.15">
      <c r="B13" s="8" t="s">
        <v>8</v>
      </c>
      <c r="C13" s="6">
        <f>C11+C12</f>
        <v>1</v>
      </c>
      <c r="D13" s="6">
        <f>D11+D12</f>
        <v>1.032</v>
      </c>
      <c r="E13" s="7">
        <f>C5</f>
        <v>82560000</v>
      </c>
      <c r="F13" s="7">
        <f>F11+F12</f>
        <v>80000000</v>
      </c>
    </row>
    <row r="14" spans="2:6" ht="21.75" customHeight="1" x14ac:dyDescent="0.15"/>
    <row r="15" spans="2:6" ht="21.75" customHeight="1" x14ac:dyDescent="0.15">
      <c r="B15" s="8" t="s">
        <v>12</v>
      </c>
      <c r="C15" s="11">
        <f>IF(F13&lt;=2000000,ROUNDDOWN(F13*0.05,0),IF(F13&lt;4000000,ROUNDDOWN(F13*0.04+20000,0),ROUNDDOWN(F13*0.03+60000,0)))</f>
        <v>2460000</v>
      </c>
    </row>
    <row r="16" spans="2:6" ht="21.75" customHeight="1" x14ac:dyDescent="0.15">
      <c r="B16" s="8" t="s">
        <v>13</v>
      </c>
      <c r="C16" s="12">
        <f>ROUNDDOWN(C15*(1+C4),0)</f>
        <v>2656800</v>
      </c>
    </row>
    <row r="17" spans="2:3" ht="21.75" customHeight="1" x14ac:dyDescent="0.15">
      <c r="B17" s="8" t="s">
        <v>17</v>
      </c>
      <c r="C17" s="11">
        <f>C16-C15</f>
        <v>196800</v>
      </c>
    </row>
  </sheetData>
  <sheetProtection algorithmName="SHA-512" hashValue="ieDfPonWp/ZcPCWAozZfBvbBflLX8MCXaKHYp4My+eErVKT4qsoo7dtrxe/H1AIvPNEOOnDnNGPjKMpe2stRnA==" saltValue="AoVL0FrhdEM9KBUK/F3K4A==" spinCount="100000" sheet="1" objects="1" scenarios="1"/>
  <phoneticPr fontId="1"/>
  <dataValidations count="1">
    <dataValidation type="list" allowBlank="1" showInputMessage="1" showErrorMessage="1" sqref="C4" xr:uid="{91D621FA-7306-464E-A211-9B9C7D1B862E}">
      <formula1>"8%,10%"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土地建物価格の内訳が明確な場合</vt:lpstr>
      <vt:lpstr>土地建物価格の内訳が不明な場合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2018-11-22T01:05:20Z</dcterms:created>
  <dcterms:modified xsi:type="dcterms:W3CDTF">2018-11-23T00:09:41Z</dcterms:modified>
</cp:coreProperties>
</file>